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autoCompressPictures="0"/>
  <mc:AlternateContent xmlns:mc="http://schemas.openxmlformats.org/markup-compatibility/2006">
    <mc:Choice Requires="x15">
      <x15ac:absPath xmlns:x15ac="http://schemas.microsoft.com/office/spreadsheetml/2010/11/ac" url="M:\Finance\CREA\Financials\FY22\"/>
    </mc:Choice>
  </mc:AlternateContent>
  <xr:revisionPtr revIDLastSave="0" documentId="13_ncr:1_{EB333C05-9990-4B81-8272-34A5D88CBFF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-23 Budget" sheetId="2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7" i="2" l="1"/>
  <c r="I46" i="2"/>
  <c r="I36" i="2"/>
  <c r="I16" i="2"/>
  <c r="I21" i="2" s="1"/>
  <c r="I10" i="2"/>
  <c r="G21" i="2"/>
  <c r="H59" i="2"/>
  <c r="H61" i="2" s="1"/>
  <c r="H57" i="2"/>
  <c r="H46" i="2"/>
  <c r="H36" i="2"/>
  <c r="H21" i="2"/>
  <c r="H16" i="2"/>
  <c r="H10" i="2"/>
  <c r="I59" i="2" l="1"/>
  <c r="I61" i="2" s="1"/>
  <c r="F10" i="2"/>
  <c r="D57" i="2" l="1"/>
  <c r="C44" i="2"/>
  <c r="C57" i="2" l="1"/>
  <c r="C46" i="2"/>
  <c r="C36" i="2"/>
  <c r="C16" i="2"/>
  <c r="C10" i="2"/>
  <c r="G10" i="2"/>
  <c r="F44" i="2"/>
  <c r="F16" i="2"/>
  <c r="E10" i="2"/>
  <c r="E36" i="2"/>
  <c r="G16" i="2"/>
  <c r="G36" i="2"/>
  <c r="G57" i="2"/>
  <c r="G46" i="2"/>
  <c r="D46" i="2"/>
  <c r="D36" i="2"/>
  <c r="D59" i="2" s="1"/>
  <c r="D16" i="2"/>
  <c r="D21" i="2" s="1"/>
  <c r="D10" i="2"/>
  <c r="F34" i="2"/>
  <c r="F36" i="2" s="1"/>
  <c r="E46" i="2"/>
  <c r="F46" i="2"/>
  <c r="F57" i="2"/>
  <c r="E57" i="2"/>
  <c r="E16" i="2"/>
  <c r="C21" i="2" l="1"/>
  <c r="C59" i="2"/>
  <c r="F59" i="2"/>
  <c r="F21" i="2"/>
  <c r="E59" i="2"/>
  <c r="E21" i="2"/>
  <c r="C61" i="2"/>
  <c r="G59" i="2"/>
  <c r="G61" i="2" s="1"/>
  <c r="D61" i="2"/>
  <c r="F61" i="2" l="1"/>
  <c r="E61" i="2"/>
</calcChain>
</file>

<file path=xl/sharedStrings.xml><?xml version="1.0" encoding="utf-8"?>
<sst xmlns="http://schemas.openxmlformats.org/spreadsheetml/2006/main" count="66" uniqueCount="66">
  <si>
    <t>Other Legal</t>
  </si>
  <si>
    <t>Income</t>
  </si>
  <si>
    <t>Beginning Balance</t>
  </si>
  <si>
    <t>Industry/Non Profit Member</t>
  </si>
  <si>
    <t>Individual Membership</t>
  </si>
  <si>
    <t>Total Membership</t>
  </si>
  <si>
    <t>Gilliam County</t>
  </si>
  <si>
    <t>Sherman Co</t>
  </si>
  <si>
    <t>Total SIP Contracts</t>
  </si>
  <si>
    <t>Reimbursement Payments</t>
  </si>
  <si>
    <t>Interest Earned</t>
  </si>
  <si>
    <t>Total Income</t>
  </si>
  <si>
    <t>Advertising/Marketing</t>
  </si>
  <si>
    <t>Bank Service Fees</t>
  </si>
  <si>
    <t>Insurance</t>
  </si>
  <si>
    <t>Dues &amp; Fees</t>
  </si>
  <si>
    <t>PUC Intervention</t>
  </si>
  <si>
    <t>Financial Services</t>
  </si>
  <si>
    <t>Total Professional Services</t>
  </si>
  <si>
    <t>Postage</t>
  </si>
  <si>
    <t>Printing &amp; Reproduction</t>
  </si>
  <si>
    <t>Meeting Expense</t>
  </si>
  <si>
    <t>Subscriptions</t>
  </si>
  <si>
    <t>Supplies - Consumable</t>
  </si>
  <si>
    <t>Training &amp; Staff Development</t>
  </si>
  <si>
    <t>Travel and Conference</t>
  </si>
  <si>
    <t>Other Types of Expenses</t>
  </si>
  <si>
    <t>Total Expense</t>
  </si>
  <si>
    <t>Net Income</t>
  </si>
  <si>
    <t>Expenses</t>
  </si>
  <si>
    <t>Total Other Expense</t>
  </si>
  <si>
    <t>Membership</t>
  </si>
  <si>
    <t>SIP Contracts</t>
  </si>
  <si>
    <t>Morrow County</t>
  </si>
  <si>
    <t>Legal / Attny / Lobbying</t>
  </si>
  <si>
    <t>Attorney Other</t>
  </si>
  <si>
    <t>Total Legal / Attorney / Lobbying</t>
  </si>
  <si>
    <t>Executive Director Services</t>
  </si>
  <si>
    <t>Admin Assistant Services</t>
  </si>
  <si>
    <t>Executive Director Reimbursable Expenses</t>
  </si>
  <si>
    <t>Admin Assistant Reimbursable Expenses</t>
  </si>
  <si>
    <t>Other Professional Services</t>
  </si>
  <si>
    <t>FY 17-18 Year End</t>
  </si>
  <si>
    <t>End Use Customers</t>
  </si>
  <si>
    <t>AOC Legal / Attorney</t>
  </si>
  <si>
    <t>Legislative lobbying</t>
  </si>
  <si>
    <t>Other AOC &amp; County Svcs</t>
  </si>
  <si>
    <t>FY 18-19 Year End</t>
  </si>
  <si>
    <t>FY 19-20 Year End</t>
  </si>
  <si>
    <t>Government Member</t>
  </si>
  <si>
    <t>NewSun Support</t>
  </si>
  <si>
    <t>Travel</t>
  </si>
  <si>
    <t>MCEDD $6000 and Audit $5100</t>
  </si>
  <si>
    <t>Intern and the consultant</t>
  </si>
  <si>
    <t>Business Journal etc.</t>
  </si>
  <si>
    <t>2022/23 Proposed Budget</t>
  </si>
  <si>
    <t>2021-22 Budget</t>
  </si>
  <si>
    <t>FY 20-21Year End</t>
  </si>
  <si>
    <t>2021-22 EST Year End</t>
  </si>
  <si>
    <t xml:space="preserve">Assumes no change </t>
  </si>
  <si>
    <t>CIS - Assume 10% Increase</t>
  </si>
  <si>
    <t>estimated 6/30/22</t>
  </si>
  <si>
    <t>CREA Video - lowered based on FY22 Actuals</t>
  </si>
  <si>
    <t>*Add Golden Hills</t>
  </si>
  <si>
    <t>Reduced by $50k - NewSun not committed</t>
  </si>
  <si>
    <t>Reduced by $19k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</si>
</sst>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color indexed="8"/>
      <name val="Times New Roman"/>
      <charset val="204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Verdana"/>
      <family val="2"/>
    </font>
    <font>
      <b/>
      <sz val="11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4" fillId="0" borderId="0" xfId="1" applyFont="1" applyFill="1" applyBorder="1" applyAlignment="1">
      <alignment horizontal="left" vertical="top"/>
    </xf>
    <xf numFmtId="44" fontId="5" fillId="0" borderId="0" xfId="1" applyFont="1" applyFill="1" applyBorder="1" applyAlignment="1">
      <alignment vertical="top" wrapText="1"/>
    </xf>
    <xf numFmtId="44" fontId="4" fillId="0" borderId="0" xfId="1" applyFont="1" applyFill="1" applyBorder="1" applyAlignment="1">
      <alignment vertical="top" wrapText="1"/>
    </xf>
    <xf numFmtId="44" fontId="4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/>
    </xf>
    <xf numFmtId="44" fontId="8" fillId="0" borderId="0" xfId="1" applyFont="1" applyFill="1" applyBorder="1" applyAlignment="1">
      <alignment horizontal="left" vertical="top"/>
    </xf>
    <xf numFmtId="44" fontId="10" fillId="0" borderId="1" xfId="1" applyFont="1" applyFill="1" applyBorder="1" applyAlignment="1">
      <alignment horizontal="center" vertical="top" wrapText="1"/>
    </xf>
    <xf numFmtId="44" fontId="7" fillId="0" borderId="0" xfId="1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left" vertical="top"/>
    </xf>
    <xf numFmtId="44" fontId="12" fillId="0" borderId="0" xfId="1" applyFont="1" applyFill="1" applyBorder="1" applyAlignment="1">
      <alignment horizontal="right" vertical="center" shrinkToFit="1"/>
    </xf>
    <xf numFmtId="44" fontId="12" fillId="0" borderId="0" xfId="1" applyFont="1" applyFill="1" applyBorder="1" applyAlignment="1">
      <alignment horizontal="right" vertical="top" shrinkToFit="1"/>
    </xf>
    <xf numFmtId="44" fontId="13" fillId="0" borderId="0" xfId="1" applyFont="1" applyFill="1" applyBorder="1" applyAlignment="1">
      <alignment vertical="top" wrapText="1"/>
    </xf>
    <xf numFmtId="44" fontId="14" fillId="0" borderId="0" xfId="1" applyFont="1" applyFill="1" applyBorder="1" applyAlignment="1">
      <alignment vertical="top" wrapText="1"/>
    </xf>
    <xf numFmtId="44" fontId="8" fillId="0" borderId="0" xfId="1" applyFont="1" applyFill="1" applyBorder="1" applyAlignment="1">
      <alignment horizontal="right" vertical="center" shrinkToFit="1"/>
    </xf>
    <xf numFmtId="44" fontId="8" fillId="0" borderId="0" xfId="1" applyFont="1" applyFill="1" applyBorder="1" applyAlignment="1">
      <alignment horizontal="right" vertical="top" shrinkToFit="1"/>
    </xf>
    <xf numFmtId="44" fontId="15" fillId="0" borderId="0" xfId="1" applyFont="1" applyFill="1" applyBorder="1" applyAlignment="1">
      <alignment vertical="top" wrapText="1"/>
    </xf>
    <xf numFmtId="44" fontId="16" fillId="0" borderId="0" xfId="1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tabSelected="1" zoomScale="98" zoomScaleNormal="98" workbookViewId="0">
      <pane xSplit="1" ySplit="2" topLeftCell="E12" activePane="bottomRight" state="frozen"/>
      <selection pane="topRight" activeCell="B1" sqref="B1"/>
      <selection pane="bottomLeft" activeCell="A2" sqref="A2"/>
      <selection pane="bottomRight" activeCell="H33" sqref="H33"/>
    </sheetView>
  </sheetViews>
  <sheetFormatPr defaultColWidth="8.77734375" defaultRowHeight="15.6" x14ac:dyDescent="0.25"/>
  <cols>
    <col min="1" max="1" width="50.77734375" style="1" customWidth="1"/>
    <col min="2" max="2" width="3" style="1" customWidth="1"/>
    <col min="3" max="3" width="25.77734375" style="1" customWidth="1"/>
    <col min="4" max="4" width="27.109375" style="6" customWidth="1"/>
    <col min="5" max="5" width="25.44140625" style="9" customWidth="1"/>
    <col min="6" max="6" width="24.44140625" style="6" customWidth="1"/>
    <col min="7" max="9" width="20.77734375" style="16" customWidth="1"/>
    <col min="10" max="10" width="33.6640625" customWidth="1"/>
  </cols>
  <sheetData>
    <row r="1" spans="1:10" x14ac:dyDescent="0.25">
      <c r="A1" s="15"/>
    </row>
    <row r="2" spans="1:10" s="12" customFormat="1" ht="30" customHeight="1" thickBot="1" x14ac:dyDescent="0.3">
      <c r="A2" s="10" t="s">
        <v>1</v>
      </c>
      <c r="B2" s="10"/>
      <c r="C2" s="18" t="s">
        <v>42</v>
      </c>
      <c r="D2" s="18" t="s">
        <v>47</v>
      </c>
      <c r="E2" s="11" t="s">
        <v>48</v>
      </c>
      <c r="F2" s="18" t="s">
        <v>57</v>
      </c>
      <c r="G2" s="19" t="s">
        <v>56</v>
      </c>
      <c r="H2" s="19" t="s">
        <v>58</v>
      </c>
      <c r="I2" s="17" t="s">
        <v>55</v>
      </c>
    </row>
    <row r="3" spans="1:10" x14ac:dyDescent="0.25">
      <c r="A3" s="2" t="s">
        <v>2</v>
      </c>
      <c r="B3" s="2"/>
      <c r="C3" s="6">
        <v>159053.34</v>
      </c>
      <c r="D3" s="6">
        <v>0</v>
      </c>
      <c r="E3" s="7">
        <v>143664.09</v>
      </c>
      <c r="F3" s="6">
        <v>141104.93</v>
      </c>
      <c r="G3" s="20">
        <v>167420</v>
      </c>
      <c r="H3" s="16">
        <v>161977.82</v>
      </c>
      <c r="I3" s="16">
        <v>205351</v>
      </c>
      <c r="J3" s="15" t="s">
        <v>61</v>
      </c>
    </row>
    <row r="4" spans="1:10" x14ac:dyDescent="0.25">
      <c r="A4" s="13"/>
      <c r="B4" s="13"/>
      <c r="C4" s="6"/>
      <c r="E4" s="7"/>
      <c r="G4" s="20"/>
    </row>
    <row r="5" spans="1:10" x14ac:dyDescent="0.25">
      <c r="A5" s="2" t="s">
        <v>31</v>
      </c>
      <c r="B5" s="2"/>
      <c r="C5" s="6"/>
      <c r="E5" s="8"/>
      <c r="G5" s="20"/>
    </row>
    <row r="6" spans="1:10" x14ac:dyDescent="0.25">
      <c r="A6" s="3" t="s">
        <v>49</v>
      </c>
      <c r="B6" s="3"/>
      <c r="C6" s="6">
        <v>1500</v>
      </c>
      <c r="D6" s="6">
        <v>0</v>
      </c>
      <c r="F6" s="6">
        <v>9850</v>
      </c>
      <c r="G6" s="20">
        <v>11800</v>
      </c>
      <c r="H6" s="16">
        <v>12550</v>
      </c>
      <c r="I6" s="16">
        <v>12550</v>
      </c>
    </row>
    <row r="7" spans="1:10" x14ac:dyDescent="0.25">
      <c r="A7" s="3" t="s">
        <v>3</v>
      </c>
      <c r="B7" s="3"/>
      <c r="C7" s="6">
        <v>4900</v>
      </c>
      <c r="D7" s="6">
        <v>5450</v>
      </c>
      <c r="E7" s="8">
        <v>15100</v>
      </c>
      <c r="F7" s="6">
        <v>4800</v>
      </c>
      <c r="G7" s="20">
        <v>6000</v>
      </c>
      <c r="H7" s="16">
        <v>7300</v>
      </c>
      <c r="I7" s="16">
        <v>7300</v>
      </c>
    </row>
    <row r="8" spans="1:10" x14ac:dyDescent="0.25">
      <c r="A8" s="3" t="s">
        <v>4</v>
      </c>
      <c r="B8" s="3"/>
      <c r="C8" s="6">
        <v>300</v>
      </c>
      <c r="D8" s="6">
        <v>0</v>
      </c>
      <c r="E8" s="8"/>
      <c r="F8" s="6">
        <v>200</v>
      </c>
      <c r="G8" s="20">
        <v>200</v>
      </c>
      <c r="H8" s="16">
        <v>300</v>
      </c>
      <c r="I8" s="16">
        <v>300</v>
      </c>
    </row>
    <row r="9" spans="1:10" x14ac:dyDescent="0.25">
      <c r="A9" s="14" t="s">
        <v>43</v>
      </c>
      <c r="B9" s="14"/>
      <c r="C9" s="8">
        <v>0</v>
      </c>
      <c r="D9" s="8">
        <v>0</v>
      </c>
      <c r="E9" s="8">
        <v>0</v>
      </c>
      <c r="F9" s="8">
        <v>0</v>
      </c>
      <c r="G9" s="20"/>
    </row>
    <row r="10" spans="1:10" x14ac:dyDescent="0.25">
      <c r="A10" s="2" t="s">
        <v>5</v>
      </c>
      <c r="B10" s="2"/>
      <c r="C10" s="6">
        <f>SUM(C6:C8)</f>
        <v>6700</v>
      </c>
      <c r="D10" s="6">
        <f>SUM(D6:D8)</f>
        <v>5450</v>
      </c>
      <c r="E10" s="6">
        <f>SUM(E7:E8)</f>
        <v>15100</v>
      </c>
      <c r="F10" s="6">
        <f>SUM(F6:F8)</f>
        <v>14850</v>
      </c>
      <c r="G10" s="20">
        <f>SUM(G6:G8)</f>
        <v>18000</v>
      </c>
      <c r="H10" s="16">
        <f>SUM(H6:H8)</f>
        <v>20150</v>
      </c>
      <c r="I10" s="16">
        <f>SUM(I6:I8)</f>
        <v>20150</v>
      </c>
      <c r="J10" s="15" t="s">
        <v>59</v>
      </c>
    </row>
    <row r="11" spans="1:10" x14ac:dyDescent="0.25">
      <c r="A11" s="2"/>
      <c r="B11" s="2"/>
      <c r="C11" s="6"/>
      <c r="E11" s="7"/>
      <c r="G11" s="20"/>
    </row>
    <row r="12" spans="1:10" x14ac:dyDescent="0.25">
      <c r="A12" s="2" t="s">
        <v>32</v>
      </c>
      <c r="B12" s="2"/>
      <c r="C12" s="6"/>
      <c r="E12" s="7"/>
      <c r="G12" s="20"/>
    </row>
    <row r="13" spans="1:10" x14ac:dyDescent="0.25">
      <c r="A13" s="3" t="s">
        <v>33</v>
      </c>
      <c r="B13" s="3"/>
      <c r="C13" s="6">
        <v>71500</v>
      </c>
      <c r="D13" s="6">
        <v>71500</v>
      </c>
      <c r="E13" s="7">
        <v>21500</v>
      </c>
      <c r="F13" s="7">
        <v>21500</v>
      </c>
      <c r="G13" s="21">
        <v>21500</v>
      </c>
      <c r="H13" s="25">
        <v>21500</v>
      </c>
      <c r="I13" s="25">
        <v>21500</v>
      </c>
    </row>
    <row r="14" spans="1:10" x14ac:dyDescent="0.25">
      <c r="A14" s="3" t="s">
        <v>6</v>
      </c>
      <c r="B14" s="3"/>
      <c r="C14" s="6">
        <v>93000</v>
      </c>
      <c r="D14" s="6">
        <v>93000</v>
      </c>
      <c r="E14" s="7">
        <v>92790</v>
      </c>
      <c r="F14" s="7">
        <v>108150</v>
      </c>
      <c r="G14" s="22">
        <v>108150</v>
      </c>
      <c r="H14" s="26">
        <v>108150</v>
      </c>
      <c r="I14" s="26">
        <v>108150</v>
      </c>
    </row>
    <row r="15" spans="1:10" x14ac:dyDescent="0.25">
      <c r="A15" s="3" t="s">
        <v>7</v>
      </c>
      <c r="B15" s="3"/>
      <c r="C15" s="6">
        <v>19500</v>
      </c>
      <c r="D15" s="6">
        <v>19950</v>
      </c>
      <c r="E15" s="7">
        <v>19950</v>
      </c>
      <c r="F15" s="7">
        <v>19500</v>
      </c>
      <c r="G15" s="22">
        <v>19500</v>
      </c>
      <c r="H15" s="26">
        <v>19500</v>
      </c>
      <c r="I15" s="26">
        <v>39630</v>
      </c>
      <c r="J15" s="15" t="s">
        <v>63</v>
      </c>
    </row>
    <row r="16" spans="1:10" x14ac:dyDescent="0.25">
      <c r="A16" s="2" t="s">
        <v>8</v>
      </c>
      <c r="B16" s="2"/>
      <c r="C16" s="6">
        <f t="shared" ref="C16:I16" si="0">SUM(C13:C15)</f>
        <v>184000</v>
      </c>
      <c r="D16" s="6">
        <f t="shared" si="0"/>
        <v>184450</v>
      </c>
      <c r="E16" s="7">
        <f t="shared" si="0"/>
        <v>134240</v>
      </c>
      <c r="F16" s="7">
        <f t="shared" si="0"/>
        <v>149150</v>
      </c>
      <c r="G16" s="22">
        <f t="shared" si="0"/>
        <v>149150</v>
      </c>
      <c r="H16" s="26">
        <f t="shared" si="0"/>
        <v>149150</v>
      </c>
      <c r="I16" s="26">
        <f t="shared" si="0"/>
        <v>169280</v>
      </c>
    </row>
    <row r="17" spans="1:10" x14ac:dyDescent="0.25">
      <c r="A17" s="2"/>
      <c r="B17" s="2"/>
      <c r="C17" s="6"/>
      <c r="E17" s="7"/>
      <c r="G17" s="20"/>
    </row>
    <row r="18" spans="1:10" x14ac:dyDescent="0.25">
      <c r="A18" s="2" t="s">
        <v>9</v>
      </c>
      <c r="B18" s="2"/>
      <c r="C18" s="6">
        <v>43579.03</v>
      </c>
      <c r="D18" s="6">
        <v>10000</v>
      </c>
      <c r="E18" s="7">
        <v>12865.92</v>
      </c>
      <c r="F18" s="7">
        <v>18101.43</v>
      </c>
      <c r="G18" s="20">
        <v>65000</v>
      </c>
      <c r="H18" s="16">
        <v>57387.47</v>
      </c>
      <c r="I18" s="16">
        <v>10000</v>
      </c>
      <c r="J18" s="15" t="s">
        <v>64</v>
      </c>
    </row>
    <row r="19" spans="1:10" x14ac:dyDescent="0.25">
      <c r="A19" s="2" t="s">
        <v>10</v>
      </c>
      <c r="B19" s="2"/>
      <c r="C19" s="6">
        <v>727.78</v>
      </c>
      <c r="D19" s="6">
        <v>6.39</v>
      </c>
      <c r="E19" s="7">
        <v>6.41</v>
      </c>
      <c r="F19" s="6">
        <v>3.9</v>
      </c>
      <c r="G19" s="20">
        <v>25</v>
      </c>
      <c r="H19" s="16">
        <v>2.65</v>
      </c>
      <c r="I19" s="16">
        <v>3.5</v>
      </c>
    </row>
    <row r="20" spans="1:10" x14ac:dyDescent="0.25">
      <c r="A20" s="2"/>
      <c r="B20" s="2"/>
      <c r="C20" s="6"/>
      <c r="E20" s="7"/>
      <c r="G20" s="20"/>
    </row>
    <row r="21" spans="1:10" ht="16.2" x14ac:dyDescent="0.25">
      <c r="A21" s="4" t="s">
        <v>11</v>
      </c>
      <c r="B21" s="4"/>
      <c r="C21" s="7">
        <f t="shared" ref="C21:I21" si="1">SUM(C10,C16,C18,C19)</f>
        <v>235006.81</v>
      </c>
      <c r="D21" s="7">
        <f t="shared" si="1"/>
        <v>199906.39</v>
      </c>
      <c r="E21" s="7">
        <f t="shared" si="1"/>
        <v>162212.33000000002</v>
      </c>
      <c r="F21" s="7">
        <f t="shared" si="1"/>
        <v>182105.33</v>
      </c>
      <c r="G21" s="27">
        <f>SUM(G10,G16,G18,G19)</f>
        <v>232175</v>
      </c>
      <c r="H21" s="23">
        <f t="shared" si="1"/>
        <v>226690.12</v>
      </c>
      <c r="I21" s="23">
        <f t="shared" si="1"/>
        <v>199433.5</v>
      </c>
    </row>
    <row r="22" spans="1:10" x14ac:dyDescent="0.25">
      <c r="A22" s="5"/>
      <c r="B22" s="5"/>
      <c r="C22" s="6"/>
      <c r="E22" s="8"/>
      <c r="G22" s="20"/>
    </row>
    <row r="23" spans="1:10" x14ac:dyDescent="0.25">
      <c r="A23" s="4" t="s">
        <v>29</v>
      </c>
      <c r="B23" s="4"/>
      <c r="C23" s="6"/>
      <c r="E23" s="7"/>
      <c r="G23" s="20"/>
    </row>
    <row r="24" spans="1:10" x14ac:dyDescent="0.25">
      <c r="A24" s="2" t="s">
        <v>12</v>
      </c>
      <c r="B24" s="2"/>
      <c r="C24" s="6">
        <v>108.75</v>
      </c>
      <c r="D24" s="6">
        <v>913.25</v>
      </c>
      <c r="E24" s="7">
        <v>208.75</v>
      </c>
      <c r="F24" s="6">
        <v>0</v>
      </c>
      <c r="G24" s="20">
        <v>5000</v>
      </c>
      <c r="H24" s="16">
        <v>1388.8</v>
      </c>
      <c r="I24" s="16">
        <v>2500</v>
      </c>
      <c r="J24" s="15" t="s">
        <v>62</v>
      </c>
    </row>
    <row r="25" spans="1:10" x14ac:dyDescent="0.25">
      <c r="A25" s="2" t="s">
        <v>13</v>
      </c>
      <c r="B25" s="2"/>
      <c r="C25" s="6">
        <v>18.05</v>
      </c>
      <c r="D25" s="6">
        <v>108</v>
      </c>
      <c r="E25" s="7">
        <v>108</v>
      </c>
      <c r="F25" s="6">
        <v>27</v>
      </c>
      <c r="G25" s="20">
        <v>50</v>
      </c>
      <c r="H25" s="16">
        <v>45</v>
      </c>
      <c r="I25" s="16">
        <v>50</v>
      </c>
    </row>
    <row r="26" spans="1:10" x14ac:dyDescent="0.25">
      <c r="A26" s="2" t="s">
        <v>14</v>
      </c>
      <c r="B26" s="2"/>
      <c r="C26" s="6">
        <v>2499.8000000000002</v>
      </c>
      <c r="D26" s="6">
        <v>1692.31</v>
      </c>
      <c r="E26" s="7">
        <v>2815.56</v>
      </c>
      <c r="F26" s="6">
        <v>0</v>
      </c>
      <c r="G26" s="20">
        <v>1225</v>
      </c>
      <c r="H26" s="16">
        <v>1200.49</v>
      </c>
      <c r="I26" s="16">
        <v>1850</v>
      </c>
      <c r="J26" s="15" t="s">
        <v>60</v>
      </c>
    </row>
    <row r="27" spans="1:10" x14ac:dyDescent="0.25">
      <c r="A27" s="2" t="s">
        <v>15</v>
      </c>
      <c r="B27" s="2"/>
      <c r="C27" s="6">
        <v>1970</v>
      </c>
      <c r="D27" s="6">
        <v>2850</v>
      </c>
      <c r="E27" s="7">
        <v>2379.3200000000002</v>
      </c>
      <c r="F27" s="6">
        <v>2379.3200000000002</v>
      </c>
      <c r="G27" s="20">
        <v>2500</v>
      </c>
      <c r="H27" s="16">
        <v>1650</v>
      </c>
      <c r="I27" s="16">
        <v>2500</v>
      </c>
    </row>
    <row r="28" spans="1:10" x14ac:dyDescent="0.25">
      <c r="A28" s="13"/>
      <c r="B28" s="13"/>
      <c r="C28" s="6"/>
      <c r="E28" s="7"/>
      <c r="G28" s="20"/>
    </row>
    <row r="29" spans="1:10" x14ac:dyDescent="0.25">
      <c r="A29" s="4" t="s">
        <v>34</v>
      </c>
      <c r="B29" s="4"/>
      <c r="C29" s="6"/>
      <c r="E29" s="7"/>
      <c r="G29" s="20"/>
    </row>
    <row r="30" spans="1:10" x14ac:dyDescent="0.25">
      <c r="A30" s="3" t="s">
        <v>45</v>
      </c>
      <c r="B30" s="3"/>
      <c r="C30" s="6">
        <v>37500</v>
      </c>
      <c r="D30" s="6">
        <v>27500</v>
      </c>
      <c r="E30" s="7">
        <v>7500</v>
      </c>
      <c r="F30" s="6">
        <v>0</v>
      </c>
      <c r="G30" s="20">
        <v>15000</v>
      </c>
      <c r="H30" s="16">
        <v>0</v>
      </c>
      <c r="I30" s="16">
        <v>16000</v>
      </c>
    </row>
    <row r="31" spans="1:10" x14ac:dyDescent="0.25">
      <c r="A31" s="3" t="s">
        <v>44</v>
      </c>
      <c r="B31" s="3"/>
      <c r="C31" s="6"/>
      <c r="D31" s="6">
        <v>14263.81</v>
      </c>
      <c r="E31" s="7">
        <v>12000</v>
      </c>
      <c r="F31" s="6">
        <v>12000</v>
      </c>
      <c r="G31" s="20">
        <v>12000</v>
      </c>
      <c r="H31" s="16">
        <v>12000</v>
      </c>
      <c r="I31" s="16">
        <v>12000</v>
      </c>
    </row>
    <row r="32" spans="1:10" x14ac:dyDescent="0.25">
      <c r="A32" s="14" t="s">
        <v>16</v>
      </c>
      <c r="B32" s="14"/>
      <c r="C32" s="6">
        <v>47608.72</v>
      </c>
      <c r="D32" s="6">
        <v>36745.11</v>
      </c>
      <c r="E32" s="7">
        <v>42056.69</v>
      </c>
      <c r="F32" s="6">
        <v>25183.43</v>
      </c>
      <c r="G32" s="20">
        <v>30000</v>
      </c>
      <c r="H32" s="16">
        <v>75052.320000000007</v>
      </c>
      <c r="I32" s="16">
        <v>50000</v>
      </c>
    </row>
    <row r="33" spans="1:10" x14ac:dyDescent="0.25">
      <c r="A33" s="14" t="s">
        <v>0</v>
      </c>
      <c r="B33" s="14"/>
      <c r="C33" s="6">
        <v>10037.43</v>
      </c>
      <c r="D33" s="6">
        <v>972</v>
      </c>
      <c r="E33" s="7">
        <v>0</v>
      </c>
      <c r="F33" s="6">
        <v>23305.63</v>
      </c>
      <c r="G33" s="20">
        <v>30000</v>
      </c>
      <c r="H33" s="16">
        <v>16089.1</v>
      </c>
      <c r="I33" s="16">
        <v>10000</v>
      </c>
      <c r="J33" s="15" t="s">
        <v>50</v>
      </c>
    </row>
    <row r="34" spans="1:10" x14ac:dyDescent="0.25">
      <c r="A34" s="14" t="s">
        <v>35</v>
      </c>
      <c r="B34" s="14"/>
      <c r="C34" s="6"/>
      <c r="E34" s="7">
        <v>0</v>
      </c>
      <c r="F34" s="6">
        <f>E34/10*12</f>
        <v>0</v>
      </c>
      <c r="G34" s="20">
        <v>0</v>
      </c>
      <c r="J34" s="1"/>
    </row>
    <row r="35" spans="1:10" x14ac:dyDescent="0.25">
      <c r="A35" s="14"/>
      <c r="B35" s="14"/>
      <c r="C35" s="6"/>
      <c r="E35" s="7"/>
      <c r="G35" s="20"/>
    </row>
    <row r="36" spans="1:10" x14ac:dyDescent="0.25">
      <c r="A36" s="14" t="s">
        <v>36</v>
      </c>
      <c r="B36" s="14"/>
      <c r="C36" s="7">
        <f t="shared" ref="C36:I36" si="2">SUM(C30:C34)</f>
        <v>95146.15</v>
      </c>
      <c r="D36" s="7">
        <f t="shared" si="2"/>
        <v>79480.92</v>
      </c>
      <c r="E36" s="7">
        <f t="shared" si="2"/>
        <v>61556.69</v>
      </c>
      <c r="F36" s="7">
        <f t="shared" si="2"/>
        <v>60489.06</v>
      </c>
      <c r="G36" s="28">
        <f t="shared" si="2"/>
        <v>87000</v>
      </c>
      <c r="H36" s="24">
        <f t="shared" si="2"/>
        <v>103141.42000000001</v>
      </c>
      <c r="I36" s="24">
        <f t="shared" si="2"/>
        <v>88000</v>
      </c>
    </row>
    <row r="37" spans="1:10" x14ac:dyDescent="0.25">
      <c r="A37" s="14"/>
      <c r="B37" s="14"/>
      <c r="C37" s="6"/>
      <c r="E37" s="7"/>
      <c r="G37" s="20"/>
    </row>
    <row r="38" spans="1:10" x14ac:dyDescent="0.25">
      <c r="A38" s="3" t="s">
        <v>37</v>
      </c>
      <c r="B38" s="3"/>
      <c r="C38" s="6">
        <v>63300</v>
      </c>
      <c r="D38" s="6">
        <v>63600</v>
      </c>
      <c r="E38" s="7">
        <v>63600</v>
      </c>
      <c r="F38" s="6">
        <v>67000</v>
      </c>
      <c r="G38" s="20">
        <v>54000</v>
      </c>
      <c r="H38" s="16">
        <v>54000</v>
      </c>
      <c r="I38" s="16">
        <v>54000</v>
      </c>
    </row>
    <row r="39" spans="1:10" x14ac:dyDescent="0.25">
      <c r="A39" s="3" t="s">
        <v>39</v>
      </c>
      <c r="B39" s="3"/>
      <c r="C39" s="6">
        <v>5242.22</v>
      </c>
      <c r="D39" s="6">
        <v>7244.93</v>
      </c>
      <c r="E39" s="7">
        <v>299</v>
      </c>
      <c r="F39" s="6">
        <v>0</v>
      </c>
      <c r="G39" s="20">
        <v>1000</v>
      </c>
      <c r="H39" s="16">
        <v>149</v>
      </c>
      <c r="I39" s="16">
        <v>750</v>
      </c>
      <c r="J39" s="15" t="s">
        <v>51</v>
      </c>
    </row>
    <row r="40" spans="1:10" x14ac:dyDescent="0.25">
      <c r="A40" s="3" t="s">
        <v>38</v>
      </c>
      <c r="B40" s="3"/>
      <c r="C40" s="6">
        <v>2040</v>
      </c>
      <c r="D40" s="6">
        <v>3185</v>
      </c>
      <c r="E40" s="7">
        <v>3280</v>
      </c>
      <c r="F40" s="6">
        <v>3495</v>
      </c>
      <c r="G40" s="20">
        <v>5000</v>
      </c>
      <c r="H40" s="16">
        <v>4800</v>
      </c>
      <c r="I40" s="16">
        <v>4800</v>
      </c>
    </row>
    <row r="41" spans="1:10" x14ac:dyDescent="0.25">
      <c r="A41" s="3" t="s">
        <v>40</v>
      </c>
      <c r="B41" s="3"/>
      <c r="C41" s="6">
        <v>1855.53</v>
      </c>
      <c r="D41" s="6">
        <v>1028.72</v>
      </c>
      <c r="E41" s="7">
        <v>584.23</v>
      </c>
      <c r="F41" s="6">
        <v>150.80000000000001</v>
      </c>
      <c r="G41" s="20">
        <v>500</v>
      </c>
      <c r="H41" s="16">
        <v>638.42999999999995</v>
      </c>
      <c r="I41" s="16">
        <v>500</v>
      </c>
    </row>
    <row r="42" spans="1:10" x14ac:dyDescent="0.25">
      <c r="A42" s="3" t="s">
        <v>46</v>
      </c>
      <c r="B42" s="3"/>
      <c r="C42" s="6">
        <v>39600</v>
      </c>
      <c r="D42" s="6">
        <v>40100</v>
      </c>
      <c r="E42" s="7">
        <v>15000</v>
      </c>
      <c r="F42" s="6">
        <v>15000</v>
      </c>
      <c r="G42" s="20">
        <v>0</v>
      </c>
      <c r="I42" s="16">
        <v>1000</v>
      </c>
      <c r="J42" s="15" t="s">
        <v>65</v>
      </c>
    </row>
    <row r="43" spans="1:10" x14ac:dyDescent="0.25">
      <c r="A43" s="3" t="s">
        <v>17</v>
      </c>
      <c r="B43" s="3"/>
      <c r="C43" s="6">
        <v>8000</v>
      </c>
      <c r="D43" s="6">
        <v>10500</v>
      </c>
      <c r="E43" s="7">
        <v>10650</v>
      </c>
      <c r="F43" s="6">
        <v>10800</v>
      </c>
      <c r="G43" s="20">
        <v>12000</v>
      </c>
      <c r="H43" s="16">
        <v>10950</v>
      </c>
      <c r="I43" s="16">
        <v>11100</v>
      </c>
      <c r="J43" s="15" t="s">
        <v>52</v>
      </c>
    </row>
    <row r="44" spans="1:10" x14ac:dyDescent="0.25">
      <c r="A44" s="14" t="s">
        <v>41</v>
      </c>
      <c r="B44" s="14"/>
      <c r="C44" s="6">
        <f>1228.5+10500</f>
        <v>11728.5</v>
      </c>
      <c r="D44" s="6">
        <v>19491.25</v>
      </c>
      <c r="E44" s="7">
        <v>0</v>
      </c>
      <c r="F44" s="6">
        <f>(E44/9)*12</f>
        <v>0</v>
      </c>
      <c r="G44" s="20">
        <v>20000</v>
      </c>
      <c r="H44" s="16">
        <v>15500</v>
      </c>
      <c r="I44" s="16">
        <v>10000</v>
      </c>
      <c r="J44" s="15" t="s">
        <v>53</v>
      </c>
    </row>
    <row r="45" spans="1:10" x14ac:dyDescent="0.25">
      <c r="A45" s="14"/>
      <c r="B45" s="14"/>
      <c r="C45" s="6"/>
      <c r="E45" s="7"/>
      <c r="G45" s="20"/>
    </row>
    <row r="46" spans="1:10" x14ac:dyDescent="0.25">
      <c r="A46" s="2" t="s">
        <v>18</v>
      </c>
      <c r="B46" s="2"/>
      <c r="C46" s="7">
        <f t="shared" ref="C46:I46" si="3">SUM(C38:C44)</f>
        <v>131766.25</v>
      </c>
      <c r="D46" s="7">
        <f t="shared" si="3"/>
        <v>145149.9</v>
      </c>
      <c r="E46" s="7">
        <f t="shared" si="3"/>
        <v>93413.23</v>
      </c>
      <c r="F46" s="7">
        <f t="shared" si="3"/>
        <v>96445.8</v>
      </c>
      <c r="G46" s="28">
        <f t="shared" si="3"/>
        <v>92500</v>
      </c>
      <c r="H46" s="24">
        <f t="shared" si="3"/>
        <v>86037.43</v>
      </c>
      <c r="I46" s="24">
        <f t="shared" si="3"/>
        <v>82150</v>
      </c>
    </row>
    <row r="47" spans="1:10" x14ac:dyDescent="0.25">
      <c r="A47"/>
      <c r="B47"/>
      <c r="C47" s="6"/>
      <c r="G47" s="20"/>
    </row>
    <row r="48" spans="1:10" x14ac:dyDescent="0.25">
      <c r="A48" s="3" t="s">
        <v>19</v>
      </c>
      <c r="B48" s="3"/>
      <c r="C48" s="6">
        <v>0</v>
      </c>
      <c r="D48" s="6">
        <v>0</v>
      </c>
      <c r="E48" s="7">
        <v>41.5</v>
      </c>
      <c r="F48" s="6">
        <v>0</v>
      </c>
      <c r="G48" s="20">
        <v>50</v>
      </c>
      <c r="H48" s="16">
        <v>22.17</v>
      </c>
      <c r="I48" s="16">
        <v>50</v>
      </c>
    </row>
    <row r="49" spans="1:10" x14ac:dyDescent="0.25">
      <c r="A49" s="3" t="s">
        <v>20</v>
      </c>
      <c r="B49" s="3"/>
      <c r="C49" s="6">
        <v>0</v>
      </c>
      <c r="D49" s="6">
        <v>8.4499999999999993</v>
      </c>
      <c r="E49" s="7">
        <v>0.2</v>
      </c>
      <c r="F49" s="6">
        <v>0</v>
      </c>
      <c r="G49" s="20">
        <v>50</v>
      </c>
      <c r="H49" s="16">
        <v>0</v>
      </c>
      <c r="I49" s="16">
        <v>50</v>
      </c>
    </row>
    <row r="50" spans="1:10" x14ac:dyDescent="0.25">
      <c r="A50" s="3" t="s">
        <v>21</v>
      </c>
      <c r="B50" s="3"/>
      <c r="C50" s="6">
        <v>1657.52</v>
      </c>
      <c r="D50" s="6">
        <v>2063.1</v>
      </c>
      <c r="E50" s="7">
        <v>371.04</v>
      </c>
      <c r="F50" s="6">
        <v>0</v>
      </c>
      <c r="G50" s="20">
        <v>0</v>
      </c>
    </row>
    <row r="51" spans="1:10" x14ac:dyDescent="0.25">
      <c r="A51" s="3" t="s">
        <v>22</v>
      </c>
      <c r="B51" s="3"/>
      <c r="C51" s="6">
        <v>1300</v>
      </c>
      <c r="D51" s="6">
        <v>0</v>
      </c>
      <c r="E51" s="7">
        <v>1350</v>
      </c>
      <c r="F51" s="6">
        <v>1869.26</v>
      </c>
      <c r="G51" s="20">
        <v>2000</v>
      </c>
      <c r="H51" s="16">
        <v>1749.9</v>
      </c>
      <c r="I51" s="16">
        <v>2000</v>
      </c>
      <c r="J51" s="15" t="s">
        <v>54</v>
      </c>
    </row>
    <row r="52" spans="1:10" x14ac:dyDescent="0.25">
      <c r="A52" s="3" t="s">
        <v>23</v>
      </c>
      <c r="B52" s="3"/>
      <c r="C52" s="6">
        <v>0</v>
      </c>
      <c r="D52" s="6">
        <v>59</v>
      </c>
      <c r="E52" s="7">
        <v>124</v>
      </c>
      <c r="F52" s="6">
        <v>22</v>
      </c>
      <c r="G52" s="20">
        <v>100</v>
      </c>
      <c r="H52" s="16">
        <v>69.45</v>
      </c>
      <c r="I52" s="16">
        <v>100</v>
      </c>
    </row>
    <row r="53" spans="1:10" x14ac:dyDescent="0.25">
      <c r="A53" s="3" t="s">
        <v>24</v>
      </c>
      <c r="B53" s="3"/>
      <c r="C53" s="6">
        <v>0</v>
      </c>
      <c r="D53" s="6">
        <v>0</v>
      </c>
      <c r="E53" s="7">
        <v>0</v>
      </c>
      <c r="F53" s="6">
        <v>0</v>
      </c>
      <c r="G53" s="20">
        <v>0</v>
      </c>
      <c r="H53" s="16">
        <v>0</v>
      </c>
      <c r="I53" s="16">
        <v>0</v>
      </c>
    </row>
    <row r="54" spans="1:10" x14ac:dyDescent="0.25">
      <c r="A54" s="3" t="s">
        <v>25</v>
      </c>
      <c r="B54" s="3"/>
      <c r="C54" s="6">
        <v>2851.53</v>
      </c>
      <c r="D54" s="6">
        <v>1901.2</v>
      </c>
      <c r="E54" s="7">
        <v>2403.1999999999998</v>
      </c>
      <c r="F54" s="6">
        <v>0</v>
      </c>
      <c r="G54" s="20">
        <v>2500</v>
      </c>
      <c r="H54" s="16">
        <v>546.42999999999995</v>
      </c>
      <c r="I54" s="16">
        <v>1500</v>
      </c>
    </row>
    <row r="55" spans="1:10" x14ac:dyDescent="0.25">
      <c r="A55" s="3" t="s">
        <v>26</v>
      </c>
      <c r="B55" s="3"/>
      <c r="C55" s="6">
        <v>394.9</v>
      </c>
      <c r="D55" s="6">
        <v>98.47</v>
      </c>
      <c r="E55" s="7">
        <v>0</v>
      </c>
      <c r="F55" s="6">
        <v>0</v>
      </c>
      <c r="G55" s="20">
        <v>1000</v>
      </c>
      <c r="H55" s="16">
        <v>11.63</v>
      </c>
      <c r="I55" s="16">
        <v>1000</v>
      </c>
    </row>
    <row r="56" spans="1:10" x14ac:dyDescent="0.25">
      <c r="A56" s="14"/>
      <c r="B56" s="14"/>
      <c r="C56" s="6"/>
      <c r="E56" s="7"/>
      <c r="G56" s="20"/>
    </row>
    <row r="57" spans="1:10" x14ac:dyDescent="0.25">
      <c r="A57" s="3" t="s">
        <v>30</v>
      </c>
      <c r="B57" s="3"/>
      <c r="C57" s="6">
        <f t="shared" ref="C57:I57" si="4">SUM(C48:C55)</f>
        <v>6203.95</v>
      </c>
      <c r="D57" s="6">
        <f t="shared" si="4"/>
        <v>4130.22</v>
      </c>
      <c r="E57" s="7">
        <f t="shared" si="4"/>
        <v>4289.9399999999996</v>
      </c>
      <c r="F57" s="6">
        <f t="shared" si="4"/>
        <v>1891.26</v>
      </c>
      <c r="G57" s="20">
        <f t="shared" si="4"/>
        <v>5700</v>
      </c>
      <c r="H57" s="16">
        <f t="shared" si="4"/>
        <v>2399.5800000000004</v>
      </c>
      <c r="I57" s="16">
        <f t="shared" si="4"/>
        <v>4700</v>
      </c>
    </row>
    <row r="58" spans="1:10" x14ac:dyDescent="0.25">
      <c r="A58" s="3"/>
      <c r="B58" s="3"/>
      <c r="C58" s="6"/>
      <c r="E58" s="7"/>
      <c r="G58" s="20"/>
    </row>
    <row r="59" spans="1:10" ht="16.2" x14ac:dyDescent="0.25">
      <c r="A59" s="2" t="s">
        <v>27</v>
      </c>
      <c r="B59" s="2"/>
      <c r="C59" s="7">
        <f t="shared" ref="C59:I59" si="5">SUM(C24,C25,C26,C27,C36,C46,C57)</f>
        <v>237712.95</v>
      </c>
      <c r="D59" s="7">
        <f t="shared" si="5"/>
        <v>234324.6</v>
      </c>
      <c r="E59" s="7">
        <f t="shared" si="5"/>
        <v>164771.49</v>
      </c>
      <c r="F59" s="7">
        <f t="shared" si="5"/>
        <v>161232.44</v>
      </c>
      <c r="G59" s="28">
        <f t="shared" si="5"/>
        <v>193975</v>
      </c>
      <c r="H59" s="23">
        <f t="shared" si="5"/>
        <v>195862.72</v>
      </c>
      <c r="I59" s="23">
        <f t="shared" si="5"/>
        <v>181750</v>
      </c>
    </row>
    <row r="60" spans="1:10" x14ac:dyDescent="0.25">
      <c r="A60" s="2"/>
      <c r="B60" s="2"/>
      <c r="C60" s="6"/>
      <c r="E60" s="7"/>
      <c r="G60" s="20"/>
    </row>
    <row r="61" spans="1:10" x14ac:dyDescent="0.25">
      <c r="A61" s="4" t="s">
        <v>28</v>
      </c>
      <c r="B61" s="4"/>
      <c r="C61" s="7">
        <f t="shared" ref="C61:I61" si="6">C21-C59</f>
        <v>-2706.140000000014</v>
      </c>
      <c r="D61" s="7">
        <f t="shared" si="6"/>
        <v>-34418.209999999992</v>
      </c>
      <c r="E61" s="7">
        <f t="shared" si="6"/>
        <v>-2559.1599999999744</v>
      </c>
      <c r="F61" s="7">
        <f t="shared" si="6"/>
        <v>20872.889999999985</v>
      </c>
      <c r="G61" s="28">
        <f t="shared" si="6"/>
        <v>38200</v>
      </c>
      <c r="H61" s="24">
        <f t="shared" si="6"/>
        <v>30827.399999999994</v>
      </c>
      <c r="I61" s="24">
        <f t="shared" si="6"/>
        <v>17683.5</v>
      </c>
    </row>
  </sheetData>
  <phoneticPr fontId="9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Dana Woods</cp:lastModifiedBy>
  <cp:lastPrinted>2020-05-06T23:18:06Z</cp:lastPrinted>
  <dcterms:created xsi:type="dcterms:W3CDTF">2018-05-10T00:41:27Z</dcterms:created>
  <dcterms:modified xsi:type="dcterms:W3CDTF">2022-05-11T22:49:18Z</dcterms:modified>
</cp:coreProperties>
</file>